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0" yWindow="0" windowWidth="20490" windowHeight="7455" tabRatio="600" firstSheet="0" activeTab="0" autoFilterDateGrouping="1"/>
  </bookViews>
  <sheets>
    <sheet xmlns:r="http://schemas.openxmlformats.org/officeDocument/2006/relationships" name="Sheet1" sheetId="1" state="visible" r:id="rId1"/>
  </sheets>
  <definedNames/>
  <calcPr calcId="152511" fullCalcOnLoad="1"/>
</workbook>
</file>

<file path=xl/styles.xml><?xml version="1.0" encoding="utf-8"?>
<styleSheet xmlns="http://schemas.openxmlformats.org/spreadsheetml/2006/main">
  <numFmts count="0"/>
  <fonts count="8">
    <font>
      <name val="Calibri"/>
      <charset val="163"/>
      <family val="2"/>
      <color theme="1"/>
      <sz val="11"/>
      <scheme val="minor"/>
    </font>
    <font>
      <name val="Times New Roman"/>
      <family val="1"/>
      <color theme="1"/>
      <sz val="14"/>
    </font>
    <font>
      <name val="Times New Roman"/>
      <family val="1"/>
      <b val="1"/>
      <color rgb="FFFF0000"/>
      <sz val="14"/>
    </font>
    <font>
      <name val="Times New Roman"/>
      <family val="1"/>
      <b val="1"/>
      <color theme="1"/>
      <sz val="14"/>
    </font>
    <font>
      <name val="Times New Roman"/>
      <family val="1"/>
      <color theme="0"/>
      <sz val="14"/>
    </font>
    <font>
      <name val="Times New Roman"/>
      <family val="1"/>
      <sz val="14"/>
    </font>
    <font>
      <name val="Times New Roman"/>
      <family val="1"/>
      <b val="1"/>
      <i val="1"/>
      <color theme="1"/>
      <sz val="14"/>
    </font>
    <font>
      <name val="Times New Roman"/>
      <family val="1"/>
      <color rgb="FFFF0000"/>
      <sz val="14"/>
    </font>
  </fonts>
  <fills count="9">
    <fill>
      <patternFill/>
    </fill>
    <fill>
      <patternFill patternType="gray125"/>
    </fill>
    <fill>
      <patternFill patternType="solid">
        <fgColor theme="5" tint="0.7999816888943144"/>
        <bgColor indexed="64"/>
      </patternFill>
    </fill>
    <fill>
      <patternFill patternType="solid">
        <fgColor theme="5" tint="0.3999755851924192"/>
        <bgColor indexed="64"/>
      </patternFill>
    </fill>
    <fill>
      <patternFill patternType="solid">
        <fgColor theme="8" tint="0.5999938962981048"/>
        <bgColor indexed="64"/>
      </patternFill>
    </fill>
    <fill>
      <patternFill patternType="solid">
        <fgColor theme="8" tint="0.7999816888943144"/>
        <bgColor indexed="64"/>
      </patternFill>
    </fill>
    <fill>
      <patternFill patternType="solid">
        <fgColor theme="0"/>
        <bgColor indexed="64"/>
      </patternFill>
    </fill>
    <fill>
      <patternFill patternType="solid">
        <fgColor theme="7" tint="0.3999755851924192"/>
        <bgColor indexed="64"/>
      </patternFill>
    </fill>
    <fill>
      <patternFill patternType="solid">
        <fgColor theme="9" tint="0.399975585192419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
    <xf numFmtId="0" fontId="0" fillId="0" borderId="0" pivotButton="0" quotePrefix="0" xfId="0"/>
    <xf numFmtId="0" fontId="1" fillId="0" borderId="0" pivotButton="0" quotePrefix="0" xfId="0"/>
    <xf numFmtId="0" fontId="1" fillId="2" borderId="1" applyAlignment="1" pivotButton="0" quotePrefix="0" xfId="0">
      <alignment vertical="center" wrapText="1"/>
    </xf>
    <xf numFmtId="3" fontId="1" fillId="2" borderId="1" applyAlignment="1" pivotButton="0" quotePrefix="0" xfId="0">
      <alignment horizontal="center" vertical="center" wrapText="1"/>
    </xf>
    <xf numFmtId="0" fontId="1" fillId="2" borderId="1" applyAlignment="1" pivotButton="0" quotePrefix="0" xfId="0">
      <alignment horizontal="center" vertical="center" wrapText="1"/>
    </xf>
    <xf numFmtId="3" fontId="1" fillId="5" borderId="1" pivotButton="0" quotePrefix="0" xfId="0"/>
    <xf numFmtId="3" fontId="2" fillId="5" borderId="1" pivotButton="0" quotePrefix="0" xfId="0"/>
    <xf numFmtId="0" fontId="4" fillId="0" borderId="0" pivotButton="0" quotePrefix="0" xfId="0"/>
    <xf numFmtId="3" fontId="4" fillId="6" borderId="0" pivotButton="0" quotePrefix="0" xfId="0"/>
    <xf numFmtId="0" fontId="5" fillId="0" borderId="0" pivotButton="0" quotePrefix="0" xfId="0"/>
    <xf numFmtId="0" fontId="4" fillId="0" borderId="0" pivotButton="0" quotePrefix="0" xfId="0"/>
    <xf numFmtId="0" fontId="2" fillId="5" borderId="1" applyAlignment="1" pivotButton="0" quotePrefix="0" xfId="0">
      <alignment horizontal="center"/>
    </xf>
    <xf numFmtId="0" fontId="3" fillId="4" borderId="1" applyAlignment="1" pivotButton="0" quotePrefix="0" xfId="0">
      <alignment horizontal="center"/>
    </xf>
    <xf numFmtId="0" fontId="3" fillId="7" borderId="0" applyAlignment="1" pivotButton="0" quotePrefix="0" xfId="0">
      <alignment horizontal="center" vertical="center"/>
    </xf>
    <xf numFmtId="0" fontId="3" fillId="3" borderId="1" applyAlignment="1" pivotButton="0" quotePrefix="0" xfId="0">
      <alignment horizontal="center"/>
    </xf>
    <xf numFmtId="0" fontId="1" fillId="5" borderId="1" applyAlignment="1" pivotButton="0" quotePrefix="0" xfId="0">
      <alignment horizontal="center"/>
    </xf>
    <xf numFmtId="0" fontId="1" fillId="8" borderId="0" applyAlignment="1" pivotButton="0" quotePrefix="0" xfId="0">
      <alignment horizontal="left" vertical="top" wrapText="1"/>
    </xf>
    <xf numFmtId="0" fontId="0" fillId="0" borderId="5" pivotButton="0" quotePrefix="0" xfId="0"/>
    <xf numFmtId="0" fontId="0" fillId="0" borderId="4"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I22"/>
  <sheetViews>
    <sheetView tabSelected="1" zoomScale="85" zoomScaleNormal="85" workbookViewId="0">
      <selection activeCell="G12" sqref="G12"/>
    </sheetView>
  </sheetViews>
  <sheetFormatPr baseColWidth="8" defaultColWidth="9.140625" defaultRowHeight="18.75"/>
  <cols>
    <col width="42.140625" customWidth="1" style="1" min="1" max="1"/>
    <col width="34.85546875" customWidth="1" style="1" min="2" max="2"/>
    <col width="9.140625" customWidth="1" style="1" min="3" max="5"/>
    <col width="16.42578125" customWidth="1" style="1" min="6" max="6"/>
    <col width="16.28515625" customWidth="1" style="1" min="7" max="7"/>
    <col width="9.140625" customWidth="1" style="1" min="8" max="16384"/>
  </cols>
  <sheetData>
    <row r="1">
      <c r="A1" s="13" t="inlineStr">
        <is>
          <t>FILE EXCEL TÍNH TIỀN HOÀN THUẾ TNCN (KỲ TÍNH THUẾ 2025)</t>
        </is>
      </c>
    </row>
    <row r="2"/>
    <row r="3">
      <c r="A3" s="14" t="inlineStr">
        <is>
          <t>Dữ liệu quyết toán thuế TNCN (tra cứu trên eTaxMobile)</t>
        </is>
      </c>
      <c r="B3" s="17" t="n"/>
      <c r="D3" s="12" t="inlineStr">
        <is>
          <t>Bảng tính tiền thuế TNCN được hoàn</t>
        </is>
      </c>
      <c r="E3" s="18" t="n"/>
      <c r="F3" s="18" t="n"/>
      <c r="G3" s="17" t="n"/>
    </row>
    <row r="4">
      <c r="A4" s="2" t="inlineStr">
        <is>
          <t>Thu nhập chịu thuế</t>
        </is>
      </c>
      <c r="B4" s="3" t="n">
        <v>140759000</v>
      </c>
      <c r="D4" s="15" t="inlineStr">
        <is>
          <t>Thu nhập tính thuế (năm)</t>
        </is>
      </c>
      <c r="E4" s="18" t="n"/>
      <c r="F4" s="17" t="n"/>
      <c r="G4" s="5">
        <f>B4-(B6+B7+B8+B9)</f>
        <v/>
      </c>
    </row>
    <row r="5">
      <c r="A5" s="2" t="inlineStr">
        <is>
          <t>Số lượng NPT</t>
        </is>
      </c>
      <c r="B5" s="4" t="n">
        <v>0</v>
      </c>
      <c r="D5" s="15" t="inlineStr">
        <is>
          <t>Thu nhập tính thuế (tháng)</t>
        </is>
      </c>
      <c r="E5" s="18" t="n"/>
      <c r="F5" s="17" t="n"/>
      <c r="G5" s="5">
        <f>G4/12</f>
        <v/>
      </c>
    </row>
    <row r="6" ht="21" customHeight="1">
      <c r="A6" s="2" t="inlineStr">
        <is>
          <t>Tổng số tiền giảm trừ gia cảnh</t>
        </is>
      </c>
      <c r="B6" s="3" t="n">
        <v>132000000</v>
      </c>
      <c r="D6" s="15" t="inlineStr">
        <is>
          <t>Thuế TNCN phải nộp (tháng)</t>
        </is>
      </c>
      <c r="E6" s="18" t="n"/>
      <c r="F6" s="17" t="n"/>
      <c r="G6" s="5">
        <f>IF(G5&lt;=5000000,G5*5%,IF(G5&lt;=10000000,G5*10%-250000,IF(G5&lt;=18000000,G5*15%-750000,IF(G5&lt;=32000000,G5*20%-1650000,IF(G5&lt;=52000000,G5*25%-3250000,IF(G5&lt;=80000000,G5*30%-5850000,G5*35%-9850000))))))</f>
        <v/>
      </c>
    </row>
    <row r="7" ht="18.75" customHeight="1">
      <c r="A7" s="2" t="inlineStr">
        <is>
          <t>Từ thiện, nhân đạo khuyến học</t>
        </is>
      </c>
      <c r="B7" s="4" t="n">
        <v>0</v>
      </c>
      <c r="D7" s="15" t="inlineStr">
        <is>
          <t>Thuế TNCN phải nộp (năm)</t>
        </is>
      </c>
      <c r="E7" s="18" t="n"/>
      <c r="F7" s="17" t="n"/>
      <c r="G7" s="5">
        <f>G6*12</f>
        <v/>
      </c>
    </row>
    <row r="8">
      <c r="A8" s="2" t="inlineStr">
        <is>
          <t>Bảo hiểm được trừ</t>
        </is>
      </c>
      <c r="B8" s="3" t="n">
        <v>6741000</v>
      </c>
      <c r="D8" s="11" t="inlineStr">
        <is>
          <t>Tiền hoàn thuế TNCN</t>
        </is>
      </c>
      <c r="E8" s="18" t="n"/>
      <c r="F8" s="17" t="n"/>
      <c r="G8" s="6">
        <f>B10-G7</f>
        <v/>
      </c>
    </row>
    <row r="9" ht="17.25" customHeight="1">
      <c r="A9" s="2" t="inlineStr">
        <is>
          <t>Quỹ hưu trí tự nguyện được trừ</t>
        </is>
      </c>
      <c r="B9" s="4" t="n">
        <v>0</v>
      </c>
    </row>
    <row r="10">
      <c r="A10" s="2" t="inlineStr">
        <is>
          <t>Số thuế đã khấu trừ</t>
        </is>
      </c>
      <c r="B10" s="3" t="n">
        <v>402541</v>
      </c>
      <c r="C10" s="10" t="n"/>
      <c r="D10" s="10" t="n"/>
      <c r="E10" s="10" t="n"/>
      <c r="F10" s="10" t="n"/>
      <c r="G10" s="10" t="n"/>
      <c r="H10" s="10" t="n"/>
      <c r="I10" s="10" t="n"/>
    </row>
    <row r="11">
      <c r="C11" s="10" t="n"/>
      <c r="D11" s="10" t="inlineStr">
        <is>
          <t>Bảng tính tiền thuế TNCN phải nộp</t>
        </is>
      </c>
      <c r="E11" s="10" t="n"/>
      <c r="F11" s="10" t="n"/>
      <c r="G11" s="10" t="n"/>
      <c r="H11" s="10" t="n"/>
      <c r="I11" s="10" t="n"/>
    </row>
    <row r="12" ht="181.5" customHeight="1">
      <c r="A12" s="16" t="inlineStr">
        <is>
          <t xml:space="preserve">Hướng dẫn tính tiền hoàn thuế TNCN
Đối với Bảng dữ liệu quyết toán thuế TNCN (màu cam): NNT thực hiện tra cứu số liệu trên EtaxMobile để có số liệu chính xác nhất. Sau đó, nhập các số liệu lương ứng vào bảng trên. Kết quả sẽ đươc tính tự động tại "Bảng tính tiền hoàn thuế TNCN" (màu xanh).
Cách tra cứu trên eTaxMobile như sau:
Đăng nhập eTaxMobile =&gt; Tra cứu thông tin quyết toán =&gt; Chọn năm quyết toán 2025 =&gt; Tra cứu =&gt; Click biểu tượng hình mắt xem =&gt; Xem chi tiết
</t>
        </is>
      </c>
      <c r="C12" s="10" t="n"/>
      <c r="D12" s="10" t="inlineStr">
        <is>
          <t>Bậc 1</t>
        </is>
      </c>
      <c r="E12" s="8">
        <f>IF(G5&lt;=5000000,G5*5%,0)</f>
        <v/>
      </c>
      <c r="F12" s="10" t="n"/>
      <c r="G12" s="10" t="n"/>
      <c r="H12" s="10" t="n"/>
      <c r="I12" s="10" t="n"/>
    </row>
    <row r="13">
      <c r="C13" s="10" t="n"/>
      <c r="D13" s="10" t="inlineStr">
        <is>
          <t>Bậc 2</t>
        </is>
      </c>
      <c r="E13" s="10">
        <f>IF(5000000&lt;G5&lt;=10000000,10%*G5-250000,0)</f>
        <v/>
      </c>
      <c r="F13" s="10" t="n"/>
      <c r="G13" s="10" t="n"/>
      <c r="H13" s="10" t="n"/>
      <c r="I13" s="10" t="n"/>
    </row>
    <row r="14">
      <c r="C14" s="10" t="n"/>
      <c r="D14" s="10" t="inlineStr">
        <is>
          <t>Bậc 3</t>
        </is>
      </c>
      <c r="E14" s="10">
        <f>IF(10000000&lt;G5&lt;=18000000,15%*G5-750000,0)</f>
        <v/>
      </c>
      <c r="F14" s="10" t="n"/>
      <c r="G14" s="10" t="n"/>
      <c r="H14" s="10" t="n"/>
      <c r="I14" s="10" t="n"/>
    </row>
    <row r="15">
      <c r="C15" s="10" t="n"/>
      <c r="D15" s="10" t="inlineStr">
        <is>
          <t>Bậc 4</t>
        </is>
      </c>
      <c r="E15" s="10">
        <f>IF(18000000&lt;G5&lt;=32000000,20%*G5-1650000,0)</f>
        <v/>
      </c>
      <c r="F15" s="10" t="n"/>
      <c r="G15" s="10" t="n"/>
      <c r="H15" s="10" t="n"/>
      <c r="I15" s="10" t="n"/>
    </row>
    <row r="16">
      <c r="C16" s="10" t="n"/>
      <c r="D16" s="10" t="inlineStr">
        <is>
          <t>Bậc 5</t>
        </is>
      </c>
      <c r="E16" s="10">
        <f>IF(32000000&lt;G5&lt;=52000000,25%*G5-3250000,0)</f>
        <v/>
      </c>
      <c r="F16" s="10" t="n"/>
      <c r="G16" s="10" t="n"/>
      <c r="H16" s="10" t="n"/>
      <c r="I16" s="10" t="n"/>
    </row>
    <row r="17">
      <c r="C17" s="10" t="n"/>
      <c r="D17" s="10" t="inlineStr">
        <is>
          <t>Bậc 6</t>
        </is>
      </c>
      <c r="E17" s="10">
        <f>IF(52000000&lt;G5&lt;=80000000,30%*G5-5850000,0)</f>
        <v/>
      </c>
      <c r="F17" s="10" t="n"/>
      <c r="G17" s="10" t="n"/>
      <c r="H17" s="10" t="n"/>
      <c r="I17" s="10" t="n"/>
    </row>
    <row r="18">
      <c r="C18" s="10" t="n"/>
      <c r="D18" s="10" t="inlineStr">
        <is>
          <t>Bậc 7</t>
        </is>
      </c>
      <c r="E18" s="10">
        <f>IF(G5&gt;80000000,35%*G5-9850000,0)</f>
        <v/>
      </c>
      <c r="F18" s="10" t="n"/>
      <c r="G18" s="10" t="n"/>
      <c r="H18" s="10" t="n"/>
      <c r="I18" s="10" t="n"/>
    </row>
    <row r="19">
      <c r="C19" s="10" t="n"/>
      <c r="D19" s="10" t="n"/>
      <c r="E19" s="10" t="n"/>
      <c r="F19" s="10" t="n"/>
      <c r="G19" s="10" t="n"/>
      <c r="H19" s="10" t="n"/>
      <c r="I19" s="10" t="n"/>
    </row>
    <row r="20">
      <c r="C20" s="10" t="n"/>
      <c r="D20" s="10" t="n"/>
      <c r="E20" s="10" t="n"/>
      <c r="F20" s="10" t="n"/>
      <c r="G20" s="10" t="n"/>
      <c r="H20" s="10" t="n"/>
      <c r="I20" s="10" t="n"/>
    </row>
    <row r="21">
      <c r="C21" s="9" t="n"/>
      <c r="D21" s="9" t="n"/>
      <c r="E21" s="9" t="n"/>
      <c r="F21" s="9" t="n"/>
      <c r="G21" s="9" t="n"/>
      <c r="H21" s="9" t="n"/>
    </row>
    <row r="22">
      <c r="C22" s="9" t="n"/>
      <c r="D22" s="9" t="n"/>
      <c r="E22" s="9" t="n"/>
      <c r="F22" s="9" t="n"/>
      <c r="G22" s="9" t="n"/>
      <c r="H22" s="9" t="n"/>
    </row>
  </sheetData>
  <mergeCells count="9">
    <mergeCell ref="D3:G3"/>
    <mergeCell ref="D5:F5"/>
    <mergeCell ref="A1:G2"/>
    <mergeCell ref="D4:F4"/>
    <mergeCell ref="D7:F7"/>
    <mergeCell ref="D8:F8"/>
    <mergeCell ref="D6:F6"/>
    <mergeCell ref="A3:B3"/>
    <mergeCell ref="A12:B12"/>
  </mergeCells>
  <pageMargins left="0.7" right="0.7" top="0.75" bottom="0.75" header="0.3" footer="0.3"/>
  <pageSetup orientation="portrait" paperSize="9"/>
  <headerFooter>
    <oddHeader/>
    <oddFooter>&amp;CSPRINGO CO.,LTD | 0969 798 944 | 0984 394 338 | WEB: hrspring.vn | YT: @quantrinhansuphattrientochuc</oddFooter>
    <evenHeader/>
    <evenFooter>&amp;CSPRINGO CO.,LTD | 0969 798 944 | 0984 394 338 | WEB: hrspring.vn | YT: @quantrinhansuphattrientochuc</evenFooter>
    <firstHeader/>
    <firstFooter>&amp;CSPRINGO CO.,LTD | 0969 798 944 | 0984 394 338 | WEB: hrspring.vn | YT: @quantrinhansuphattrientochuc</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PC</dc:creator>
  <dcterms:created xmlns:dcterms="http://purl.org/dc/terms/" xmlns:xsi="http://www.w3.org/2001/XMLSchema-instance" xsi:type="dcterms:W3CDTF">2026-04-10T04:41:41Z</dcterms:created>
  <dcterms:modified xmlns:dcterms="http://purl.org/dc/terms/" xmlns:xsi="http://www.w3.org/2001/XMLSchema-instance" xsi:type="dcterms:W3CDTF">2026-04-29T08:59:07Z</dcterms:modified>
  <cp:lastModifiedBy>PC</cp:lastModifiedBy>
</cp:coreProperties>
</file>